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2844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<sst xmlns="http://schemas.openxmlformats.org/spreadsheetml/2006/main" count="29" uniqueCount="21">
  <si>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Int Rate</t>
  </si>
  <si>
    <t>Principal</t>
  </si>
  <si>
    <t>Interest</t>
  </si>
  <si>
    <t>Total</t>
  </si>
  <si>
    <t>Total Valuation</t>
  </si>
  <si>
    <t>Est. 1% Growth</t>
  </si>
  <si>
    <t>Est Tax Rate for Bond</t>
  </si>
  <si>
    <t xml:space="preserve">Cost for Median Home </t>
  </si>
  <si>
    <t>Median Home Value</t>
  </si>
  <si>
    <t>% chng</t>
  </si>
  <si>
    <t>Outstanding Principal</t>
  </si>
  <si>
    <t>Amortization Period</t>
  </si>
  <si>
    <t>Interest Rate</t>
  </si>
  <si>
    <t>Borrowing</t>
  </si>
  <si>
    <t>School Debt Repayment</t>
  </si>
  <si>
    <t>Total CE Debt Outstanding</t>
  </si>
  <si>
    <t>CUMULATIVE</t>
  </si>
  <si>
    <t>DEBT PMNT</t>
  </si>
  <si>
    <t>Muni Debt Repayment</t>
  </si>
  <si>
    <t>Per  month</t>
  </si>
  <si>
    <t>Inputs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</si>
</sst>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&quot;$&quot;* #,##0.0_);_(&quot;$&quot;* \(#,##0.0\);_(&quot;$&quot;* &quot;-&quot;?_);_(@_)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&quot;$&quot;#,##0"/>
    <numFmt numFmtId="177" formatCode="0.0"/>
    <numFmt numFmtId="178" formatCode="&quot;$&quot;#,##0.0"/>
    <numFmt numFmtId="179" formatCode="&quot;$&quot;#,##0.00"/>
    <numFmt numFmtId="180" formatCode="&quot;$&quot;#,##0.000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0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0" fillId="0" borderId="0" xfId="57" applyFont="1" applyAlignment="1">
      <alignment/>
    </xf>
    <xf numFmtId="173" fontId="0" fillId="0" borderId="0" xfId="57" applyNumberFormat="1" applyFont="1" applyAlignment="1">
      <alignment/>
    </xf>
    <xf numFmtId="0" fontId="0" fillId="0" borderId="0" xfId="0" applyAlignment="1">
      <alignment horizontal="left"/>
    </xf>
    <xf numFmtId="175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5" fontId="22" fillId="33" borderId="12" xfId="42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175" fontId="22" fillId="33" borderId="12" xfId="42" applyNumberFormat="1" applyFont="1" applyFill="1" applyBorder="1" applyAlignment="1">
      <alignment/>
    </xf>
    <xf numFmtId="0" fontId="0" fillId="33" borderId="13" xfId="0" applyFill="1" applyBorder="1" applyAlignment="1">
      <alignment horizontal="right"/>
    </xf>
    <xf numFmtId="175" fontId="22" fillId="33" borderId="14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175" fontId="0" fillId="0" borderId="17" xfId="42" applyNumberFormat="1" applyFont="1" applyBorder="1" applyAlignment="1">
      <alignment/>
    </xf>
    <xf numFmtId="175" fontId="0" fillId="0" borderId="18" xfId="42" applyNumberFormat="1" applyFont="1" applyBorder="1" applyAlignment="1">
      <alignment/>
    </xf>
    <xf numFmtId="0" fontId="0" fillId="33" borderId="19" xfId="0" applyFill="1" applyBorder="1" applyAlignment="1">
      <alignment/>
    </xf>
    <xf numFmtId="175" fontId="0" fillId="0" borderId="0" xfId="0" applyNumberFormat="1" applyAlignment="1">
      <alignment/>
    </xf>
    <xf numFmtId="0" fontId="0" fillId="33" borderId="2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175" fontId="43" fillId="33" borderId="28" xfId="42" applyNumberFormat="1" applyFont="1" applyFill="1" applyBorder="1" applyAlignment="1">
      <alignment/>
    </xf>
    <xf numFmtId="10" fontId="43" fillId="33" borderId="28" xfId="0" applyNumberFormat="1" applyFont="1" applyFill="1" applyBorder="1" applyAlignment="1">
      <alignment/>
    </xf>
    <xf numFmtId="176" fontId="43" fillId="33" borderId="29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44" fontId="2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125" zoomScaleNormal="125" workbookViewId="0" topLeftCell="A1">
      <selection activeCell="C4" sqref="C4"/>
    </sheetView>
  </sheetViews>
  <sheetFormatPr defaultColWidth="8.8515625" defaultRowHeight="12.75"/>
  <cols>
    <col min="1" max="1" width="8.8515625" style="9" customWidth="1"/>
    <col min="2" max="2" width="12.00390625" style="0" customWidth="1"/>
    <col min="3" max="3" width="11.00390625" style="0" customWidth="1"/>
    <col min="4" max="4" width="10.8515625" style="0" customWidth="1"/>
    <col min="5" max="5" width="11.7109375" style="0" bestFit="1" customWidth="1"/>
    <col min="6" max="6" width="12.28125" style="0" bestFit="1" customWidth="1"/>
    <col min="7" max="7" width="15.8515625" style="0" customWidth="1"/>
    <col min="8" max="8" width="8.00390625" style="0" customWidth="1"/>
    <col min="9" max="9" width="7.8515625" style="0" customWidth="1"/>
    <col min="10" max="10" width="10.28125" style="0" customWidth="1"/>
    <col min="11" max="11" width="10.140625" style="0" customWidth="1"/>
  </cols>
  <sheetData>
    <row r="1" spans="1:6" ht="18" thickBot="1">
      <c r="A1" s="35" t="s">
        <v>20</v>
      </c>
      <c r="B1" s="36"/>
      <c r="C1" s="37"/>
      <c r="D1" s="3"/>
      <c r="F1" s="3"/>
    </row>
    <row r="2" spans="1:6" ht="12">
      <c r="A2" s="28" t="s">
        <v>11</v>
      </c>
      <c r="B2" s="29"/>
      <c r="C2" s="38">
        <v>20</v>
      </c>
      <c r="D2" s="3"/>
      <c r="F2" s="3"/>
    </row>
    <row r="3" spans="1:6" ht="12">
      <c r="A3" s="28" t="s">
        <v>12</v>
      </c>
      <c r="B3" s="29"/>
      <c r="C3" s="39">
        <v>0.0375</v>
      </c>
      <c r="D3" s="3"/>
      <c r="F3" s="3"/>
    </row>
    <row r="4" spans="1:5" ht="12">
      <c r="A4" s="30" t="s">
        <v>13</v>
      </c>
      <c r="B4" s="31"/>
      <c r="C4" s="40">
        <v>1000000</v>
      </c>
      <c r="E4" s="11"/>
    </row>
    <row r="5" spans="1:12" ht="36">
      <c r="A5" s="32"/>
      <c r="B5" s="33" t="s">
        <v>10</v>
      </c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9</v>
      </c>
      <c r="I5" s="33" t="s">
        <v>6</v>
      </c>
      <c r="J5" s="33" t="s">
        <v>8</v>
      </c>
      <c r="K5" s="33" t="s">
        <v>7</v>
      </c>
      <c r="L5" s="34" t="s">
        <v>19</v>
      </c>
    </row>
    <row r="6" spans="2:12" ht="12">
      <c r="B6" s="4">
        <f>C4</f>
        <v>1000000</v>
      </c>
      <c r="C6" s="5"/>
      <c r="D6" s="5"/>
      <c r="E6" s="5"/>
      <c r="F6" s="5"/>
      <c r="G6" s="5"/>
      <c r="H6" s="5"/>
      <c r="I6" s="5"/>
      <c r="J6" s="5"/>
      <c r="K6" s="5"/>
      <c r="L6" s="41"/>
    </row>
    <row r="7" spans="1:12" ht="12">
      <c r="A7" s="9">
        <v>2014</v>
      </c>
      <c r="B7" s="4">
        <f>B6-D7</f>
        <v>950000</v>
      </c>
      <c r="C7" s="1">
        <f>C$3</f>
        <v>0.0375</v>
      </c>
      <c r="D7" s="3">
        <f>C$4/C$2</f>
        <v>50000</v>
      </c>
      <c r="E7" s="4">
        <f>C$3*B6</f>
        <v>37500</v>
      </c>
      <c r="F7" s="3">
        <f>E7+D7</f>
        <v>87500</v>
      </c>
      <c r="G7" s="3">
        <v>1645672571.6666667</v>
      </c>
      <c r="H7" s="3"/>
      <c r="I7" s="6">
        <f>SUM(F7/G7)*1000</f>
        <v>0.0531697504755662</v>
      </c>
      <c r="J7" s="3">
        <v>314000</v>
      </c>
      <c r="K7" s="2">
        <f>SUM(I7*J7)/1000</f>
        <v>16.695301649327785</v>
      </c>
      <c r="L7" s="42">
        <f>K7/12</f>
        <v>1.391275137443982</v>
      </c>
    </row>
    <row r="8" spans="1:12" ht="12">
      <c r="A8" s="9">
        <v>2015</v>
      </c>
      <c r="B8" s="4">
        <f>B7-D8</f>
        <v>900000</v>
      </c>
      <c r="C8" s="1">
        <f aca="true" t="shared" si="0" ref="C8:C26">C$3</f>
        <v>0.0375</v>
      </c>
      <c r="D8" s="3">
        <f aca="true" t="shared" si="1" ref="D8:D26">C$4/C$2</f>
        <v>50000</v>
      </c>
      <c r="E8" s="4">
        <f aca="true" t="shared" si="2" ref="E8:E26">C$3*B7</f>
        <v>35625</v>
      </c>
      <c r="F8" s="3">
        <f aca="true" t="shared" si="3" ref="F8:F26">E8+D8</f>
        <v>85625</v>
      </c>
      <c r="G8" s="3">
        <v>1662211856.6666667</v>
      </c>
      <c r="H8" s="8">
        <f>G8/G7-1</f>
        <v>0.010050167502791751</v>
      </c>
      <c r="I8" s="6">
        <f aca="true" t="shared" si="4" ref="I8:I26">SUM(F8/G8)*1000</f>
        <v>0.051512687541351646</v>
      </c>
      <c r="J8" s="3">
        <v>314000</v>
      </c>
      <c r="K8" s="2">
        <f aca="true" t="shared" si="5" ref="K8:K26">SUM(I8*J8)/1000</f>
        <v>16.174983887984418</v>
      </c>
      <c r="L8" s="42">
        <f aca="true" t="shared" si="6" ref="L8:L26">K8/12</f>
        <v>1.3479153239987014</v>
      </c>
    </row>
    <row r="9" spans="1:12" ht="12">
      <c r="A9" s="9">
        <v>2016</v>
      </c>
      <c r="B9" s="4">
        <f aca="true" t="shared" si="7" ref="B9:B26">B8-D9</f>
        <v>850000</v>
      </c>
      <c r="C9" s="1">
        <f t="shared" si="0"/>
        <v>0.0375</v>
      </c>
      <c r="D9" s="3">
        <f t="shared" si="1"/>
        <v>50000</v>
      </c>
      <c r="E9" s="4">
        <f t="shared" si="2"/>
        <v>33750</v>
      </c>
      <c r="F9" s="3">
        <f t="shared" si="3"/>
        <v>83750</v>
      </c>
      <c r="G9" s="3">
        <v>1678751141.6666667</v>
      </c>
      <c r="H9" s="8">
        <f aca="true" t="shared" si="8" ref="H9:H26">G9/G8-1</f>
        <v>0.009950166661166326</v>
      </c>
      <c r="I9" s="6">
        <f t="shared" si="4"/>
        <v>0.04988827582678686</v>
      </c>
      <c r="J9" s="3">
        <v>314000</v>
      </c>
      <c r="K9" s="2">
        <f t="shared" si="5"/>
        <v>15.664918609611073</v>
      </c>
      <c r="L9" s="42">
        <f t="shared" si="6"/>
        <v>1.305409884134256</v>
      </c>
    </row>
    <row r="10" spans="1:12" ht="12">
      <c r="A10" s="9">
        <v>2017</v>
      </c>
      <c r="B10" s="4">
        <f t="shared" si="7"/>
        <v>800000</v>
      </c>
      <c r="C10" s="1">
        <f t="shared" si="0"/>
        <v>0.0375</v>
      </c>
      <c r="D10" s="3">
        <f t="shared" si="1"/>
        <v>50000</v>
      </c>
      <c r="E10" s="4">
        <f t="shared" si="2"/>
        <v>31875</v>
      </c>
      <c r="F10" s="3">
        <f t="shared" si="3"/>
        <v>81875</v>
      </c>
      <c r="G10" s="3">
        <v>1695290426.6666667</v>
      </c>
      <c r="H10" s="8">
        <f t="shared" si="8"/>
        <v>0.00985213626337722</v>
      </c>
      <c r="I10" s="6">
        <f t="shared" si="4"/>
        <v>0.04829555969414939</v>
      </c>
      <c r="J10" s="3">
        <v>314000</v>
      </c>
      <c r="K10" s="2">
        <f t="shared" si="5"/>
        <v>15.16480574396291</v>
      </c>
      <c r="L10" s="42">
        <f t="shared" si="6"/>
        <v>1.2637338119969093</v>
      </c>
    </row>
    <row r="11" spans="1:12" ht="12">
      <c r="A11" s="9">
        <v>2018</v>
      </c>
      <c r="B11" s="4">
        <f t="shared" si="7"/>
        <v>750000</v>
      </c>
      <c r="C11" s="1">
        <f t="shared" si="0"/>
        <v>0.0375</v>
      </c>
      <c r="D11" s="3">
        <f t="shared" si="1"/>
        <v>50000</v>
      </c>
      <c r="E11" s="4">
        <f t="shared" si="2"/>
        <v>30000</v>
      </c>
      <c r="F11" s="3">
        <f t="shared" si="3"/>
        <v>80000</v>
      </c>
      <c r="G11" s="3">
        <v>1711829711.6666667</v>
      </c>
      <c r="H11" s="8">
        <f t="shared" si="8"/>
        <v>0.009756018638364061</v>
      </c>
      <c r="I11" s="6">
        <f t="shared" si="4"/>
        <v>0.046733620438279826</v>
      </c>
      <c r="J11" s="3">
        <v>314000</v>
      </c>
      <c r="K11" s="2">
        <f t="shared" si="5"/>
        <v>14.674356817619866</v>
      </c>
      <c r="L11" s="42">
        <f t="shared" si="6"/>
        <v>1.2228630681349888</v>
      </c>
    </row>
    <row r="12" spans="1:12" ht="12">
      <c r="A12" s="9">
        <v>2019</v>
      </c>
      <c r="B12" s="4">
        <f t="shared" si="7"/>
        <v>700000</v>
      </c>
      <c r="C12" s="1">
        <f t="shared" si="0"/>
        <v>0.0375</v>
      </c>
      <c r="D12" s="3">
        <f t="shared" si="1"/>
        <v>50000</v>
      </c>
      <c r="E12" s="4">
        <f t="shared" si="2"/>
        <v>28125</v>
      </c>
      <c r="F12" s="3">
        <f t="shared" si="3"/>
        <v>78125</v>
      </c>
      <c r="G12" s="3">
        <v>1728368996.6666667</v>
      </c>
      <c r="H12" s="8">
        <f t="shared" si="8"/>
        <v>0.00966175834388161</v>
      </c>
      <c r="I12" s="6">
        <f t="shared" si="4"/>
        <v>0.04520157451948739</v>
      </c>
      <c r="J12" s="3">
        <v>314000</v>
      </c>
      <c r="K12" s="2">
        <f t="shared" si="5"/>
        <v>14.19329439911904</v>
      </c>
      <c r="L12" s="42">
        <f t="shared" si="6"/>
        <v>1.18277453325992</v>
      </c>
    </row>
    <row r="13" spans="1:12" ht="12">
      <c r="A13" s="9">
        <v>2020</v>
      </c>
      <c r="B13" s="4">
        <f t="shared" si="7"/>
        <v>650000</v>
      </c>
      <c r="C13" s="1">
        <f t="shared" si="0"/>
        <v>0.0375</v>
      </c>
      <c r="D13" s="3">
        <f t="shared" si="1"/>
        <v>50000</v>
      </c>
      <c r="E13" s="4">
        <f t="shared" si="2"/>
        <v>26250</v>
      </c>
      <c r="F13" s="3">
        <f t="shared" si="3"/>
        <v>76250</v>
      </c>
      <c r="G13" s="3">
        <v>1744908281.6666667</v>
      </c>
      <c r="H13" s="8">
        <f t="shared" si="8"/>
        <v>0.00956930205985973</v>
      </c>
      <c r="I13" s="6">
        <f t="shared" si="4"/>
        <v>0.04369857189695326</v>
      </c>
      <c r="J13" s="3">
        <v>314000</v>
      </c>
      <c r="K13" s="2">
        <f t="shared" si="5"/>
        <v>13.721351575643324</v>
      </c>
      <c r="L13" s="42">
        <f t="shared" si="6"/>
        <v>1.1434459646369437</v>
      </c>
    </row>
    <row r="14" spans="1:12" ht="12">
      <c r="A14" s="9">
        <v>2021</v>
      </c>
      <c r="B14" s="4">
        <f t="shared" si="7"/>
        <v>600000</v>
      </c>
      <c r="C14" s="1">
        <f t="shared" si="0"/>
        <v>0.0375</v>
      </c>
      <c r="D14" s="3">
        <f t="shared" si="1"/>
        <v>50000</v>
      </c>
      <c r="E14" s="4">
        <f t="shared" si="2"/>
        <v>24375</v>
      </c>
      <c r="F14" s="3">
        <f t="shared" si="3"/>
        <v>74375</v>
      </c>
      <c r="G14" s="3">
        <v>1761447566.6666667</v>
      </c>
      <c r="H14" s="8">
        <f t="shared" si="8"/>
        <v>0.009478598487825618</v>
      </c>
      <c r="I14" s="6">
        <f t="shared" si="4"/>
        <v>0.042223794456025726</v>
      </c>
      <c r="J14" s="3">
        <v>314000</v>
      </c>
      <c r="K14" s="2">
        <f t="shared" si="5"/>
        <v>13.258271459192077</v>
      </c>
      <c r="L14" s="42">
        <f t="shared" si="6"/>
        <v>1.104855954932673</v>
      </c>
    </row>
    <row r="15" spans="1:12" ht="12">
      <c r="A15" s="9">
        <v>2022</v>
      </c>
      <c r="B15" s="4">
        <f t="shared" si="7"/>
        <v>550000</v>
      </c>
      <c r="C15" s="1">
        <f t="shared" si="0"/>
        <v>0.0375</v>
      </c>
      <c r="D15" s="3">
        <f t="shared" si="1"/>
        <v>50000</v>
      </c>
      <c r="E15" s="4">
        <f t="shared" si="2"/>
        <v>22500</v>
      </c>
      <c r="F15" s="3">
        <f t="shared" si="3"/>
        <v>72500</v>
      </c>
      <c r="G15" s="3">
        <v>1777986851.6666667</v>
      </c>
      <c r="H15" s="8">
        <f t="shared" si="8"/>
        <v>0.009389598255995057</v>
      </c>
      <c r="I15" s="6">
        <f t="shared" si="4"/>
        <v>0.04077645452329372</v>
      </c>
      <c r="J15" s="3">
        <v>314000</v>
      </c>
      <c r="K15" s="2">
        <f t="shared" si="5"/>
        <v>12.803806720314228</v>
      </c>
      <c r="L15" s="42">
        <f t="shared" si="6"/>
        <v>1.066983893359519</v>
      </c>
    </row>
    <row r="16" spans="1:12" ht="12">
      <c r="A16" s="9">
        <v>2023</v>
      </c>
      <c r="B16" s="4">
        <f t="shared" si="7"/>
        <v>500000</v>
      </c>
      <c r="C16" s="1">
        <f t="shared" si="0"/>
        <v>0.0375</v>
      </c>
      <c r="D16" s="3">
        <f t="shared" si="1"/>
        <v>50000</v>
      </c>
      <c r="E16" s="4">
        <f t="shared" si="2"/>
        <v>20625</v>
      </c>
      <c r="F16" s="3">
        <f t="shared" si="3"/>
        <v>70625</v>
      </c>
      <c r="G16" s="3">
        <v>1794526136.6666667</v>
      </c>
      <c r="H16" s="8">
        <f t="shared" si="8"/>
        <v>0.009302253829659213</v>
      </c>
      <c r="I16" s="6">
        <f t="shared" si="4"/>
        <v>0.03935579346377533</v>
      </c>
      <c r="J16" s="3">
        <v>314000</v>
      </c>
      <c r="K16" s="2">
        <f t="shared" si="5"/>
        <v>12.357719147625454</v>
      </c>
      <c r="L16" s="42">
        <f t="shared" si="6"/>
        <v>1.0298099289687879</v>
      </c>
    </row>
    <row r="17" spans="1:12" ht="12">
      <c r="A17" s="9">
        <v>2024</v>
      </c>
      <c r="B17" s="4">
        <f t="shared" si="7"/>
        <v>450000</v>
      </c>
      <c r="C17" s="1">
        <f t="shared" si="0"/>
        <v>0.0375</v>
      </c>
      <c r="D17" s="3">
        <f t="shared" si="1"/>
        <v>50000</v>
      </c>
      <c r="E17" s="4">
        <f t="shared" si="2"/>
        <v>18750</v>
      </c>
      <c r="F17" s="3">
        <f t="shared" si="3"/>
        <v>68750</v>
      </c>
      <c r="G17" s="3">
        <v>1811065421.6666667</v>
      </c>
      <c r="H17" s="8">
        <f t="shared" si="8"/>
        <v>0.00921651942652768</v>
      </c>
      <c r="I17" s="6">
        <f t="shared" si="4"/>
        <v>0.037961080354972226</v>
      </c>
      <c r="J17" s="3">
        <v>314000</v>
      </c>
      <c r="K17" s="2">
        <f t="shared" si="5"/>
        <v>11.91977923146128</v>
      </c>
      <c r="L17" s="42">
        <f t="shared" si="6"/>
        <v>0.9933149359551067</v>
      </c>
    </row>
    <row r="18" spans="1:12" ht="12">
      <c r="A18" s="9">
        <v>2025</v>
      </c>
      <c r="B18" s="4">
        <f t="shared" si="7"/>
        <v>400000</v>
      </c>
      <c r="C18" s="1">
        <f t="shared" si="0"/>
        <v>0.0375</v>
      </c>
      <c r="D18" s="3">
        <f t="shared" si="1"/>
        <v>50000</v>
      </c>
      <c r="E18" s="4">
        <f t="shared" si="2"/>
        <v>16875</v>
      </c>
      <c r="F18" s="3">
        <f t="shared" si="3"/>
        <v>66875</v>
      </c>
      <c r="G18" s="3">
        <v>1827604706.6666667</v>
      </c>
      <c r="H18" s="8">
        <f t="shared" si="8"/>
        <v>0.00913235093670961</v>
      </c>
      <c r="I18" s="6">
        <f t="shared" si="4"/>
        <v>0.036591610732920485</v>
      </c>
      <c r="J18" s="3">
        <v>314000</v>
      </c>
      <c r="K18" s="2">
        <f t="shared" si="5"/>
        <v>11.489765770137032</v>
      </c>
      <c r="L18" s="42">
        <f t="shared" si="6"/>
        <v>0.9574804808447527</v>
      </c>
    </row>
    <row r="19" spans="1:12" ht="12">
      <c r="A19" s="9">
        <v>2026</v>
      </c>
      <c r="B19" s="4">
        <f t="shared" si="7"/>
        <v>350000</v>
      </c>
      <c r="C19" s="1">
        <f t="shared" si="0"/>
        <v>0.0375</v>
      </c>
      <c r="D19" s="3">
        <f t="shared" si="1"/>
        <v>50000</v>
      </c>
      <c r="E19" s="4">
        <f t="shared" si="2"/>
        <v>15000</v>
      </c>
      <c r="F19" s="3">
        <f t="shared" si="3"/>
        <v>65000</v>
      </c>
      <c r="G19" s="3">
        <v>1844143991.6666667</v>
      </c>
      <c r="H19" s="8">
        <f t="shared" si="8"/>
        <v>0.009049705847040457</v>
      </c>
      <c r="I19" s="6">
        <f t="shared" si="4"/>
        <v>0.03524670540571807</v>
      </c>
      <c r="J19" s="3">
        <v>314000</v>
      </c>
      <c r="K19" s="2">
        <f t="shared" si="5"/>
        <v>11.067465497395474</v>
      </c>
      <c r="L19" s="42">
        <f t="shared" si="6"/>
        <v>0.9222887914496228</v>
      </c>
    </row>
    <row r="20" spans="1:12" ht="12">
      <c r="A20" s="9">
        <v>2027</v>
      </c>
      <c r="B20" s="4">
        <f t="shared" si="7"/>
        <v>300000</v>
      </c>
      <c r="C20" s="1">
        <f t="shared" si="0"/>
        <v>0.0375</v>
      </c>
      <c r="D20" s="3">
        <f t="shared" si="1"/>
        <v>50000</v>
      </c>
      <c r="E20" s="4">
        <f t="shared" si="2"/>
        <v>13125</v>
      </c>
      <c r="F20" s="3">
        <f t="shared" si="3"/>
        <v>63125</v>
      </c>
      <c r="G20" s="3">
        <v>1860683276.6666667</v>
      </c>
      <c r="H20" s="8">
        <f t="shared" si="8"/>
        <v>0.008968543169480148</v>
      </c>
      <c r="I20" s="6">
        <f t="shared" si="4"/>
        <v>0.03392570933033036</v>
      </c>
      <c r="J20" s="3">
        <v>314000</v>
      </c>
      <c r="K20" s="2">
        <f t="shared" si="5"/>
        <v>10.652672729723733</v>
      </c>
      <c r="L20" s="42">
        <f t="shared" si="6"/>
        <v>0.8877227274769778</v>
      </c>
    </row>
    <row r="21" spans="1:12" ht="12">
      <c r="A21" s="9">
        <v>2028</v>
      </c>
      <c r="B21" s="4">
        <f t="shared" si="7"/>
        <v>250000</v>
      </c>
      <c r="C21" s="1">
        <f t="shared" si="0"/>
        <v>0.0375</v>
      </c>
      <c r="D21" s="3">
        <f t="shared" si="1"/>
        <v>50000</v>
      </c>
      <c r="E21" s="4">
        <f t="shared" si="2"/>
        <v>11250</v>
      </c>
      <c r="F21" s="3">
        <f t="shared" si="3"/>
        <v>61250</v>
      </c>
      <c r="G21" s="3">
        <v>1877222561.6666667</v>
      </c>
      <c r="H21" s="8">
        <f t="shared" si="8"/>
        <v>0.008888823373330634</v>
      </c>
      <c r="I21" s="6">
        <f t="shared" si="4"/>
        <v>0.03262799054877116</v>
      </c>
      <c r="J21" s="3">
        <v>314000</v>
      </c>
      <c r="K21" s="2">
        <f t="shared" si="5"/>
        <v>10.245189032314146</v>
      </c>
      <c r="L21" s="42">
        <f t="shared" si="6"/>
        <v>0.8537657526928455</v>
      </c>
    </row>
    <row r="22" spans="1:12" ht="12">
      <c r="A22" s="9">
        <v>2029</v>
      </c>
      <c r="B22" s="4">
        <f t="shared" si="7"/>
        <v>200000</v>
      </c>
      <c r="C22" s="1">
        <f t="shared" si="0"/>
        <v>0.0375</v>
      </c>
      <c r="D22" s="3">
        <f t="shared" si="1"/>
        <v>50000</v>
      </c>
      <c r="E22" s="4">
        <f t="shared" si="2"/>
        <v>9375</v>
      </c>
      <c r="F22" s="3">
        <f t="shared" si="3"/>
        <v>59375</v>
      </c>
      <c r="G22" s="3">
        <v>1893761846.6666667</v>
      </c>
      <c r="H22" s="8">
        <f t="shared" si="8"/>
        <v>0.008810508321035693</v>
      </c>
      <c r="I22" s="6">
        <f t="shared" si="4"/>
        <v>0.031352939180029314</v>
      </c>
      <c r="J22" s="3">
        <v>314000</v>
      </c>
      <c r="K22" s="2">
        <f t="shared" si="5"/>
        <v>9.844822902529204</v>
      </c>
      <c r="L22" s="42">
        <f t="shared" si="6"/>
        <v>0.8204019085441003</v>
      </c>
    </row>
    <row r="23" spans="1:12" ht="12">
      <c r="A23" s="9">
        <v>2030</v>
      </c>
      <c r="B23" s="4">
        <f t="shared" si="7"/>
        <v>150000</v>
      </c>
      <c r="C23" s="1">
        <f t="shared" si="0"/>
        <v>0.0375</v>
      </c>
      <c r="D23" s="3">
        <f t="shared" si="1"/>
        <v>50000</v>
      </c>
      <c r="E23" s="4">
        <f t="shared" si="2"/>
        <v>7500</v>
      </c>
      <c r="F23" s="3">
        <f t="shared" si="3"/>
        <v>57500</v>
      </c>
      <c r="G23" s="3">
        <v>1910301131.6666665</v>
      </c>
      <c r="H23" s="8">
        <f t="shared" si="8"/>
        <v>0.008733561207345808</v>
      </c>
      <c r="I23" s="6">
        <f t="shared" si="4"/>
        <v>0.030099966464362294</v>
      </c>
      <c r="J23" s="3">
        <v>314000</v>
      </c>
      <c r="K23" s="2">
        <f t="shared" si="5"/>
        <v>9.451389469809762</v>
      </c>
      <c r="L23" s="42">
        <f t="shared" si="6"/>
        <v>0.7876157891508134</v>
      </c>
    </row>
    <row r="24" spans="1:12" ht="12">
      <c r="A24" s="9">
        <v>2031</v>
      </c>
      <c r="B24" s="4">
        <f t="shared" si="7"/>
        <v>100000</v>
      </c>
      <c r="C24" s="1">
        <f t="shared" si="0"/>
        <v>0.0375</v>
      </c>
      <c r="D24" s="3">
        <f t="shared" si="1"/>
        <v>50000</v>
      </c>
      <c r="E24" s="4">
        <f t="shared" si="2"/>
        <v>5625</v>
      </c>
      <c r="F24" s="3">
        <f t="shared" si="3"/>
        <v>55625</v>
      </c>
      <c r="G24" s="3">
        <v>1926840416.6666665</v>
      </c>
      <c r="H24" s="8">
        <f t="shared" si="8"/>
        <v>0.008657946501644087</v>
      </c>
      <c r="I24" s="6">
        <f t="shared" si="4"/>
        <v>0.028868503856810494</v>
      </c>
      <c r="J24" s="3">
        <v>314000</v>
      </c>
      <c r="K24" s="2">
        <f t="shared" si="5"/>
        <v>9.064710211038495</v>
      </c>
      <c r="L24" s="42">
        <f t="shared" si="6"/>
        <v>0.7553925175865412</v>
      </c>
    </row>
    <row r="25" spans="1:12" ht="12">
      <c r="A25" s="9">
        <v>2032</v>
      </c>
      <c r="B25" s="4">
        <f t="shared" si="7"/>
        <v>50000</v>
      </c>
      <c r="C25" s="1">
        <f t="shared" si="0"/>
        <v>0.0375</v>
      </c>
      <c r="D25" s="3">
        <f t="shared" si="1"/>
        <v>50000</v>
      </c>
      <c r="E25" s="4">
        <f t="shared" si="2"/>
        <v>3750</v>
      </c>
      <c r="F25" s="3">
        <f t="shared" si="3"/>
        <v>53750</v>
      </c>
      <c r="G25" s="3">
        <v>1943379701.6666665</v>
      </c>
      <c r="H25" s="8">
        <f t="shared" si="8"/>
        <v>0.008583629893238465</v>
      </c>
      <c r="I25" s="6">
        <f t="shared" si="4"/>
        <v>0.027658002166999755</v>
      </c>
      <c r="J25" s="3">
        <v>314000</v>
      </c>
      <c r="K25" s="2">
        <f t="shared" si="5"/>
        <v>8.684612680437924</v>
      </c>
      <c r="L25" s="42">
        <f t="shared" si="6"/>
        <v>0.723717723369827</v>
      </c>
    </row>
    <row r="26" spans="1:12" ht="12">
      <c r="A26" s="9">
        <v>2033</v>
      </c>
      <c r="B26" s="4">
        <f t="shared" si="7"/>
        <v>0</v>
      </c>
      <c r="C26" s="1">
        <f t="shared" si="0"/>
        <v>0.0375</v>
      </c>
      <c r="D26" s="3">
        <f t="shared" si="1"/>
        <v>50000</v>
      </c>
      <c r="E26" s="4">
        <f t="shared" si="2"/>
        <v>1875</v>
      </c>
      <c r="F26" s="3">
        <f t="shared" si="3"/>
        <v>51875</v>
      </c>
      <c r="G26" s="3">
        <v>1959918986.6666665</v>
      </c>
      <c r="H26" s="8">
        <f t="shared" si="8"/>
        <v>0.008510578239453448</v>
      </c>
      <c r="I26" s="6">
        <f t="shared" si="4"/>
        <v>0.026467930742497904</v>
      </c>
      <c r="J26" s="3">
        <v>314000</v>
      </c>
      <c r="K26" s="2">
        <f t="shared" si="5"/>
        <v>8.310930253144342</v>
      </c>
      <c r="L26" s="42">
        <f t="shared" si="6"/>
        <v>0.6925775210953619</v>
      </c>
    </row>
    <row r="27" spans="3:8" ht="12">
      <c r="C27" s="1"/>
      <c r="D27" s="3">
        <f>SUM(D7:D26)</f>
        <v>1000000</v>
      </c>
      <c r="E27" s="4">
        <f>SUM(F27-D27)</f>
        <v>393750</v>
      </c>
      <c r="F27" s="3">
        <f>SUM(F7:F26)</f>
        <v>1393750</v>
      </c>
      <c r="G27" s="3" t="s">
        <v>5</v>
      </c>
      <c r="H27" s="7">
        <f>G26/G7-1</f>
        <v>0.1909531825530424</v>
      </c>
    </row>
    <row r="28" ht="12">
      <c r="D28" s="3"/>
    </row>
    <row r="29" ht="12.75" thickBot="1"/>
    <row r="30" spans="6:7" ht="12">
      <c r="F30" s="22" t="s">
        <v>15</v>
      </c>
      <c r="G30" s="21"/>
    </row>
    <row r="31" spans="1:7" ht="15">
      <c r="A31" s="12" t="s">
        <v>14</v>
      </c>
      <c r="E31" s="26" t="s">
        <v>16</v>
      </c>
      <c r="F31" s="15">
        <v>2011</v>
      </c>
      <c r="G31" s="16">
        <v>19998958</v>
      </c>
    </row>
    <row r="32" spans="1:7" ht="15">
      <c r="A32" s="13"/>
      <c r="B32" s="14" t="s">
        <v>1</v>
      </c>
      <c r="C32" s="14" t="s">
        <v>2</v>
      </c>
      <c r="D32" s="14" t="s">
        <v>3</v>
      </c>
      <c r="E32" s="23" t="s">
        <v>17</v>
      </c>
      <c r="F32" s="15">
        <v>2012</v>
      </c>
      <c r="G32" s="16">
        <v>17922784</v>
      </c>
    </row>
    <row r="33" spans="1:7" ht="15">
      <c r="A33" s="9">
        <v>2013</v>
      </c>
      <c r="B33" s="10">
        <v>1109762</v>
      </c>
      <c r="C33" s="10">
        <v>251083</v>
      </c>
      <c r="D33" s="10">
        <f>+C33+B33</f>
        <v>1360845</v>
      </c>
      <c r="E33" s="24">
        <f>B33</f>
        <v>1109762</v>
      </c>
      <c r="F33" s="17">
        <v>2013</v>
      </c>
      <c r="G33" s="18">
        <v>15878815</v>
      </c>
    </row>
    <row r="34" spans="1:7" ht="15">
      <c r="A34" s="9">
        <f>1+A33</f>
        <v>2014</v>
      </c>
      <c r="B34" s="10">
        <v>1102262</v>
      </c>
      <c r="C34" s="10">
        <v>223006</v>
      </c>
      <c r="D34" s="10">
        <f>+C34+B34</f>
        <v>1325268</v>
      </c>
      <c r="E34" s="24">
        <f>E33+B34</f>
        <v>2212024</v>
      </c>
      <c r="F34" s="17">
        <f>1+F33</f>
        <v>2014</v>
      </c>
      <c r="G34" s="18">
        <v>13842001</v>
      </c>
    </row>
    <row r="35" spans="1:7" ht="15">
      <c r="A35" s="9">
        <f>1+A34</f>
        <v>2015</v>
      </c>
      <c r="B35" s="10">
        <v>1009762</v>
      </c>
      <c r="C35" s="10">
        <v>194356</v>
      </c>
      <c r="D35" s="10">
        <f>+C35+B35</f>
        <v>1204118</v>
      </c>
      <c r="E35" s="24">
        <f>E34+B35</f>
        <v>3221786</v>
      </c>
      <c r="F35" s="17">
        <f>1+F34</f>
        <v>2015</v>
      </c>
      <c r="G35" s="18">
        <v>11997293</v>
      </c>
    </row>
    <row r="36" spans="1:7" ht="15">
      <c r="A36" s="9">
        <f>1+A35</f>
        <v>2016</v>
      </c>
      <c r="B36" s="10">
        <v>438512</v>
      </c>
      <c r="C36" s="10">
        <v>171319</v>
      </c>
      <c r="D36" s="10">
        <f>+C36+B36</f>
        <v>609831</v>
      </c>
      <c r="E36" s="24">
        <f>E35+B36</f>
        <v>3660298</v>
      </c>
      <c r="F36" s="17">
        <f>1+F35</f>
        <v>2016</v>
      </c>
      <c r="G36" s="18">
        <v>10614639</v>
      </c>
    </row>
    <row r="37" spans="1:7" ht="15">
      <c r="A37" s="9">
        <f>1+A36</f>
        <v>2017</v>
      </c>
      <c r="B37" s="10">
        <v>438512</v>
      </c>
      <c r="C37" s="10">
        <v>154483</v>
      </c>
      <c r="D37" s="10">
        <f>+C37+B37</f>
        <v>592995</v>
      </c>
      <c r="E37" s="24">
        <f>E36+B37</f>
        <v>4098810</v>
      </c>
      <c r="F37" s="17">
        <f>1+F36</f>
        <v>2017</v>
      </c>
      <c r="G37" s="18">
        <v>9228991</v>
      </c>
    </row>
    <row r="38" spans="1:7" ht="15.75" thickBot="1">
      <c r="A38" s="9">
        <f>1+A37</f>
        <v>2018</v>
      </c>
      <c r="B38" s="10">
        <v>438512</v>
      </c>
      <c r="C38" s="10">
        <v>137648</v>
      </c>
      <c r="D38" s="10">
        <f>+C38+B38</f>
        <v>576160</v>
      </c>
      <c r="E38" s="25">
        <f>E37+B38</f>
        <v>4537322</v>
      </c>
      <c r="F38" s="19">
        <f>1+F37</f>
        <v>2018</v>
      </c>
      <c r="G38" s="20">
        <v>7840294</v>
      </c>
    </row>
    <row r="39" spans="2:5" ht="12">
      <c r="B39" s="10"/>
      <c r="C39" s="10"/>
      <c r="D39" s="10"/>
      <c r="E39" s="10"/>
    </row>
    <row r="42" spans="1:5" ht="12">
      <c r="A42" s="12" t="s">
        <v>18</v>
      </c>
      <c r="E42" s="26" t="s">
        <v>16</v>
      </c>
    </row>
    <row r="43" spans="1:5" ht="12">
      <c r="A43" s="13"/>
      <c r="B43" s="14" t="s">
        <v>1</v>
      </c>
      <c r="C43" s="14" t="s">
        <v>2</v>
      </c>
      <c r="D43" s="14" t="s">
        <v>3</v>
      </c>
      <c r="E43" s="23" t="s">
        <v>17</v>
      </c>
    </row>
    <row r="44" spans="1:5" ht="12">
      <c r="A44" s="9">
        <v>2013</v>
      </c>
      <c r="B44" s="10">
        <v>794738</v>
      </c>
      <c r="C44" s="10">
        <v>237131</v>
      </c>
      <c r="D44" s="10">
        <f>+C44+B44</f>
        <v>1031869</v>
      </c>
      <c r="E44" s="24">
        <f>B44</f>
        <v>794738</v>
      </c>
    </row>
    <row r="45" spans="1:5" ht="12">
      <c r="A45" s="9">
        <f>1+A44</f>
        <v>2014</v>
      </c>
      <c r="B45" s="10">
        <v>792238</v>
      </c>
      <c r="C45" s="10">
        <v>215736</v>
      </c>
      <c r="D45" s="10">
        <f>+C45+B45</f>
        <v>1007974</v>
      </c>
      <c r="E45" s="24">
        <f>E44+B45</f>
        <v>1586976</v>
      </c>
    </row>
    <row r="46" spans="1:5" ht="12">
      <c r="A46" s="9">
        <f>1+A45</f>
        <v>2015</v>
      </c>
      <c r="B46" s="10">
        <v>789738</v>
      </c>
      <c r="C46" s="10">
        <v>195196</v>
      </c>
      <c r="D46" s="10">
        <f>+C46+B46</f>
        <v>984934</v>
      </c>
      <c r="E46" s="24">
        <f>E45+B46</f>
        <v>2376714</v>
      </c>
    </row>
    <row r="47" spans="1:5" ht="12">
      <c r="A47" s="9">
        <f>1+A46</f>
        <v>2016</v>
      </c>
      <c r="B47" s="10">
        <v>795988</v>
      </c>
      <c r="C47" s="10">
        <v>174177</v>
      </c>
      <c r="D47" s="10">
        <f>+C47+B47</f>
        <v>970165</v>
      </c>
      <c r="E47" s="24">
        <f>E46+B47</f>
        <v>3172702</v>
      </c>
    </row>
    <row r="48" spans="1:5" ht="12">
      <c r="A48" s="9">
        <f>1+A47</f>
        <v>2017</v>
      </c>
      <c r="B48" s="10">
        <v>770988</v>
      </c>
      <c r="C48" s="10">
        <v>153143</v>
      </c>
      <c r="D48" s="10">
        <f>+C48+B48</f>
        <v>924131</v>
      </c>
      <c r="E48" s="24">
        <f>E47+B48</f>
        <v>3943690</v>
      </c>
    </row>
    <row r="49" spans="1:5" ht="12">
      <c r="A49" s="9">
        <f>1+A48</f>
        <v>2018</v>
      </c>
      <c r="B49" s="10">
        <v>770988</v>
      </c>
      <c r="C49" s="10">
        <v>132204</v>
      </c>
      <c r="D49" s="10">
        <f>+C49+B49</f>
        <v>903192</v>
      </c>
      <c r="E49" s="25">
        <f>E48+B49</f>
        <v>4714678</v>
      </c>
    </row>
    <row r="51" spans="2:5" ht="12">
      <c r="B51" s="27"/>
      <c r="E51" s="27"/>
    </row>
    <row r="52" ht="12">
      <c r="B52" s="27"/>
    </row>
    <row r="53" ht="12">
      <c r="B53" s="27"/>
    </row>
    <row r="54" ht="12">
      <c r="B54" s="27"/>
    </row>
    <row r="55" ht="12">
      <c r="B55" s="27"/>
    </row>
    <row r="56" ht="12">
      <c r="B56" s="27"/>
    </row>
    <row r="57" ht="12">
      <c r="B57" s="27"/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scale="94"/>
  <headerFooter alignWithMargins="0">
    <oddHeader xml:space="preserve">&amp;C&amp;"Arial,Bold"&amp;12Hypothetical  $5.0 Million Bond
Impact on Median Valued Home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FJG</cp:lastModifiedBy>
  <cp:lastPrinted>2012-01-31T13:36:49Z</cp:lastPrinted>
  <dcterms:created xsi:type="dcterms:W3CDTF">2012-01-31T13:14:37Z</dcterms:created>
  <dcterms:modified xsi:type="dcterms:W3CDTF">2012-03-13T03:34:03Z</dcterms:modified>
  <cp:category/>
  <cp:version/>
  <cp:contentType/>
  <cp:contentStatus/>
</cp:coreProperties>
</file>